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<sst xmlns="http://schemas.openxmlformats.org/spreadsheetml/2006/main" count="126" uniqueCount="123">
  <si>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</si>
  <si>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</si>
  <si>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</si>
  <si>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</si>
  <si>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</si>
  <si>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</si>
  <si>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</si>
  <si>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</si>
  <si>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</si>
  <si>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</si>
  <si>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</si>
  <si>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</si>
  <si>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</si>
  <si>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</si>
  <si>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</si>
  <si>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</si>
  <si>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</si>
  <si>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</si>
  <si>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</si>
  <si>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</si>
  <si>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</si>
  <si>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</si>
  <si>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</si>
  <si>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</si>
  <si>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</si>
  <si>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</si>
  <si>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</si>
  <si>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</si>
  <si>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</si>
  <si>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</si>
  <si>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</si>
  <si>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</si>
  <si>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</si>
  <si>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</si>
  <si>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</si>
  <si>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</si>
  <si>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</si>
  <si>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</si>
  <si>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</si>
  <si>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</si>
  <si>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</si>
  <si>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</si>
  <si>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</si>
  <si>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</si>
  <si>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</si>
  <si>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</si>
  <si>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</si>
  <si>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</si>
  <si>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</si>
  <si>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</si>
  <si>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</si>
  <si>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</si>
  <si>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</si>
  <si>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</si>
  <si>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</si>
  <si>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</si>
  <si>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</si>
  <si>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</si>
  <si>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</si>
  <si>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</si>
  <si>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</si>
  <si>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</si>
  <si>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</si>
  <si>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</si>
  <si>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</si>
  <si>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</si>
  <si>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</si>
  <si>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</si>
  <si>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</si>
  <si>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</si>
  <si>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</si>
  <si>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</si>
  <si>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</si>
  <si>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</si>
  <si>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</si>
  <si>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</si>
  <si>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</si>
  <si>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</si>
  <si>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</si>
  <si>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</si>
  <si>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</si>
  <si>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</si>
  <si>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</si>
  <si>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</si>
  <si>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</si>
  <si>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</si>
  <si>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</si>
  <si>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</si>
  <si>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</si>
  <si>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</si>
  <si>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</si>
  <si>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</si>
  <si>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</si>
  <si>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</si>
  <si>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</si>
  <si>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</si>
  <si>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</si>
  <si>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</si>
  <si>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</si>
  <si>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</si>
  <si>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</si>
  <si>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</si>
  <si>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</si>
  <si>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</si>
  <si>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</si>
  <si>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</si>
  <si>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</si>
  <si>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</si>
  <si>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</si>
  <si>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</si>
  <si>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</si>
  <si>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</si>
  <si>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</si>
  <si>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</si>
  <si>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</si>
  <si>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</si>
  <si>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</si>
  <si>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</si>
  <si>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</si>
  <si>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</si>
  <si>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</si>
  <si>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</si>
  <si>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20.07.16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</si>
</sst>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20" fillId="0" borderId="12" xfId="76" applyNumberFormat="1" applyFont="1" applyFill="1" applyBorder="1" applyAlignment="1">
      <alignment horizontal="center" vertical="center"/>
      <protection/>
    </xf>
    <xf numFmtId="180" fontId="20" fillId="0" borderId="16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4" fillId="20" borderId="17" xfId="76" applyNumberFormat="1" applyFont="1" applyFill="1" applyBorder="1" applyAlignment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1" sqref="J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ht="20.25" customHeight="1">
      <c r="A2" s="79" t="s">
        <v>12</v>
      </c>
      <c r="B2" s="79"/>
      <c r="C2" s="79"/>
      <c r="D2" s="79"/>
      <c r="E2" s="79"/>
      <c r="F2" s="79"/>
      <c r="G2" s="79"/>
      <c r="H2" s="7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1" t="s">
        <v>8</v>
      </c>
      <c r="B4" s="12"/>
      <c r="C4" s="81" t="s">
        <v>14</v>
      </c>
      <c r="D4" s="80" t="s">
        <v>15</v>
      </c>
      <c r="E4" s="80" t="s">
        <v>0</v>
      </c>
      <c r="F4" s="80" t="s">
        <v>1</v>
      </c>
      <c r="G4" s="14" t="s">
        <v>2</v>
      </c>
      <c r="H4" s="80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1"/>
      <c r="B5" s="15" t="s">
        <v>9</v>
      </c>
      <c r="C5" s="81"/>
      <c r="D5" s="80"/>
      <c r="E5" s="80"/>
      <c r="F5" s="80"/>
      <c r="G5" s="13" t="s">
        <v>7</v>
      </c>
      <c r="H5" s="8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2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68163311.52</v>
      </c>
      <c r="I8" s="72">
        <f>H8/D8*100</f>
        <v>56.760180543783775</v>
      </c>
      <c r="J8" s="76">
        <f>H8/(L8+M8+N8+O8+P8+Q8+R8+N23+O23+P23+Q23+R23)*100</f>
        <v>80.76387850685433</v>
      </c>
      <c r="K8" s="69">
        <f>K9+K15</f>
        <v>5688926.0600000005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20377131.09</v>
      </c>
      <c r="I9" s="23">
        <f>H9/D9*100</f>
        <v>65.44426413677724</v>
      </c>
      <c r="J9" s="74">
        <f>H9/(L8+M8+N8+O8+P8+Q8+R8)*100</f>
        <v>78.17496513852308</v>
      </c>
      <c r="K9" s="23">
        <f>L9+M9+N9+O9+P9+Q9+R9-H10-H11-H12-H13-H14</f>
        <v>2984424.0299999993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90">
        <f>(H10+H11+H12+H13+H14)/(L9+M9+N9+O9+P9+Q9+R9)*100</f>
        <v>82.86280852413371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91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49">
        <f aca="true" t="shared" si="1" ref="I12:I22">H12/D12*100</f>
        <v>77.82888064246436</v>
      </c>
      <c r="J12" s="91"/>
      <c r="K12" s="54">
        <f>E12-H12</f>
        <v>596501.2800000003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112816+55640+105284+65797+148786+73708+205280+177311</f>
        <v>944622</v>
      </c>
      <c r="I13" s="49">
        <f t="shared" si="1"/>
        <v>47.2311</v>
      </c>
      <c r="J13" s="91"/>
      <c r="K13" s="54">
        <f>E13-H13</f>
        <v>1055378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92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5946659.369999999</v>
      </c>
      <c r="I15" s="49">
        <f t="shared" si="1"/>
        <v>49.614618837447956</v>
      </c>
      <c r="J15" s="90">
        <f>H15/(L15+M15+N15+O15+P15+Q15+R15)*100</f>
        <v>68.73827796115327</v>
      </c>
      <c r="K15" s="93">
        <f>L15+M15+N15+O15+P15+Q15+R15-H15</f>
        <v>2704502.030000001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4200+32600+91719.85+64356+30110+519418+34450+152846.99+345073.34+75825.11+63904.8+52004.8+408177.93+113281.63+86646.35+175891.44+47207.5+141343+42415-48844.8-7632-59492+86112.27+276701.4</f>
        <v>2728316.6100000003</v>
      </c>
      <c r="I16" s="50">
        <f>H16/D16*100</f>
        <v>66.64997215097105</v>
      </c>
      <c r="J16" s="91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91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91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128728.47+4200+9322.5+26497.92+3440+5590+58700.13+2532.5+23991.58+2600+7533.5+73825+19431.03+2080+81725.75+62856.25+16705.51+11001.5</f>
        <v>540761.64</v>
      </c>
      <c r="I19" s="50">
        <f t="shared" si="1"/>
        <v>66.01900134293737</v>
      </c>
      <c r="J19" s="91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91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91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92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47786180.43</v>
      </c>
      <c r="I23" s="48">
        <f>H23/D23*100</f>
        <v>53.72046535601787</v>
      </c>
      <c r="J23" s="74">
        <f>H23/(L23+M23+N23+O23+P23+Q23+R23)*100</f>
        <v>81.92074822404713</v>
      </c>
      <c r="K23" s="55">
        <f>L23+M23+N23+O23+P23+Q23+R23-H23</f>
        <v>10546026.57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8.2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9">
        <f>H29/D29*100</f>
        <v>72.8</v>
      </c>
      <c r="J29" s="73">
        <f t="shared" si="9"/>
        <v>72.8</v>
      </c>
      <c r="K29" s="55">
        <f t="shared" si="4"/>
        <v>68000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9">
        <f>H32/D32*100</f>
        <v>63.857142857142854</v>
      </c>
      <c r="J32" s="73">
        <f t="shared" si="9"/>
        <v>98.96803133323444</v>
      </c>
      <c r="K32" s="55">
        <f t="shared" si="4"/>
        <v>4661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</f>
        <v>19586949.000000004</v>
      </c>
      <c r="I40" s="49">
        <f t="shared" si="10"/>
        <v>89.4992606821829</v>
      </c>
      <c r="J40" s="73">
        <f t="shared" si="9"/>
        <v>94.32096457558852</v>
      </c>
      <c r="K40" s="55">
        <f t="shared" si="4"/>
        <v>1179323.9999999963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9">
        <f t="shared" si="10"/>
        <v>73.78933799999999</v>
      </c>
      <c r="J42" s="73">
        <f t="shared" si="9"/>
        <v>89.5936595434677</v>
      </c>
      <c r="K42" s="55">
        <f t="shared" si="4"/>
        <v>428533.1000000001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9">
        <f t="shared" si="10"/>
        <v>70.46666666666667</v>
      </c>
      <c r="J43" s="73">
        <f t="shared" si="9"/>
        <v>70.46666666666667</v>
      </c>
      <c r="K43" s="55">
        <f t="shared" si="4"/>
        <v>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3263175+1196936+1083633.68+1062941-1383336+29005.67+48813+823.18</f>
        <v>5301991.529999999</v>
      </c>
      <c r="I46" s="49">
        <f>H46/D46*100</f>
        <v>79.1342019402985</v>
      </c>
      <c r="J46" s="73">
        <f t="shared" si="9"/>
        <v>79.1342019402985</v>
      </c>
      <c r="K46" s="55">
        <f t="shared" si="4"/>
        <v>1398008.4700000007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26973656.880000003</v>
      </c>
      <c r="I50" s="70">
        <f>H50/D50*100</f>
        <v>35.92353455745083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26973656.880000003</v>
      </c>
      <c r="I51" s="51">
        <f>H51/D51*100</f>
        <v>35.92353455745083</v>
      </c>
      <c r="J51" s="74">
        <f>H51/(L51+M51+N51+O51+P51+Q51+R51)*100</f>
        <v>70.54200206753566</v>
      </c>
      <c r="K51" s="55">
        <f>L51+M51+N51+O51+P51+Q51+R51-H51</f>
        <v>11264068.29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</f>
        <v>1125698.79</v>
      </c>
      <c r="I59" s="49">
        <f>H59/D59*100</f>
        <v>95.39820254237289</v>
      </c>
      <c r="J59" s="73">
        <f t="shared" si="9"/>
        <v>95.39820254237289</v>
      </c>
      <c r="K59" s="55">
        <f t="shared" si="14"/>
        <v>54301.20999999996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9">
        <f>H72/D72*100</f>
        <v>100</v>
      </c>
      <c r="J72" s="73"/>
      <c r="K72" s="55">
        <f t="shared" si="14"/>
        <v>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>
        <f>60000</f>
        <v>60000</v>
      </c>
      <c r="I74" s="49">
        <f>H74/D74*100</f>
        <v>30</v>
      </c>
      <c r="J74" s="73">
        <f t="shared" si="9"/>
        <v>200</v>
      </c>
      <c r="K74" s="55">
        <f t="shared" si="14"/>
        <v>-30000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72317.85+39619.35+939.55</f>
        <v>112876.75000000001</v>
      </c>
      <c r="I88" s="49">
        <f>H88/D88*100</f>
        <v>44.439665354330714</v>
      </c>
      <c r="J88" s="73">
        <f t="shared" si="9"/>
        <v>44.439665354330714</v>
      </c>
      <c r="K88" s="55">
        <f t="shared" si="14"/>
        <v>141123.25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13429+7850000+306023.62+885285.6</f>
        <v>9054738.22</v>
      </c>
      <c r="I89" s="49">
        <f>H89/D89*100</f>
        <v>56.592113875</v>
      </c>
      <c r="J89" s="73">
        <f t="shared" si="9"/>
        <v>110.58546922325354</v>
      </c>
      <c r="K89" s="55">
        <f t="shared" si="14"/>
        <v>-866738.2200000007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95136968.4</v>
      </c>
      <c r="I102" s="47">
        <f>H102/D102*100</f>
        <v>48.744111782531085</v>
      </c>
      <c r="J102" s="73">
        <f t="shared" si="17"/>
        <v>77.57671212791746</v>
      </c>
      <c r="K102" s="55">
        <f t="shared" si="14"/>
        <v>27499020.92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2016-07-20T12:17:12Z</dcterms:modified>
  <cp:category/>
  <cp:version/>
  <cp:contentType/>
  <cp:contentStatus/>
</cp:coreProperties>
</file>